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F0065730-334C-479E-A85D-F21081F910EE}" xr6:coauthVersionLast="45" xr6:coauthVersionMax="45" xr10:uidLastSave="{00000000-0000-0000-0000-000000000000}"/>
  <workbookProtection workbookAlgorithmName="SHA-512" workbookHashValue="RYmFsGrU6TPKqF+7aga4wS2q3yZaks2WSQZBu1kVuQvTXs6USucdftdBee+jkXSbM82R/2PrU4Xc5eNnULEj/Q==" workbookSaltValue="k5sPLjExFnCRJab+1C190w==" workbookSpinCount="100000" lockStructure="1"/>
  <bookViews>
    <workbookView xWindow="-120" yWindow="-120" windowWidth="29040" windowHeight="12600" xr2:uid="{39475BED-6264-427B-974F-E250E85093C8}"/>
  </bookViews>
  <sheets>
    <sheet name="BLM Law Enforcement" sheetId="1" r:id="rId1"/>
  </sheets>
  <definedNames>
    <definedName name="_xlnm.Print_Titles" localSheetId="0">'BLM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I3" i="1" s="1"/>
  <c r="J3" i="1" s="1"/>
  <c r="H14" i="1"/>
  <c r="K3" i="1" l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J14" i="1" l="1"/>
  <c r="K14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</calcChain>
</file>

<file path=xl/sharedStrings.xml><?xml version="1.0" encoding="utf-8"?>
<sst xmlns="http://schemas.openxmlformats.org/spreadsheetml/2006/main" count="46" uniqueCount="36">
  <si>
    <t>TOTALS</t>
  </si>
  <si>
    <t>G19-01-17-L01</t>
  </si>
  <si>
    <t>Law Enforcement</t>
  </si>
  <si>
    <t>BLM - Ukiah Field Office</t>
  </si>
  <si>
    <t>G19-01-15-L01</t>
  </si>
  <si>
    <t>BLM - Ridgecrest Field Office</t>
  </si>
  <si>
    <t>G19-01-14-L01</t>
  </si>
  <si>
    <t>BLM - Redding Field Office</t>
  </si>
  <si>
    <t>G19-01-13-L01</t>
  </si>
  <si>
    <t>BLM - Palm Springs South Coast Field Office</t>
  </si>
  <si>
    <t>G19-01-12-L01</t>
  </si>
  <si>
    <t>BLM - Needles Field Office</t>
  </si>
  <si>
    <t>G19-01-09-L01</t>
  </si>
  <si>
    <t>BLM - El Centro Field Office</t>
  </si>
  <si>
    <t>G19-01-08-L01</t>
  </si>
  <si>
    <t>BLM - Eagle Lake Field Office</t>
  </si>
  <si>
    <t>G19-01-05-L01</t>
  </si>
  <si>
    <t>BLM - Bishop Field Office</t>
  </si>
  <si>
    <t>G19-01-04-L01</t>
  </si>
  <si>
    <t>BLM - Barstow Field Office</t>
  </si>
  <si>
    <t>G19-01-03-L01</t>
  </si>
  <si>
    <t>BLM - Bakersfield Field Office</t>
  </si>
  <si>
    <t>G19-01-02-L01</t>
  </si>
  <si>
    <t>BLM - Arcata Field Office</t>
  </si>
  <si>
    <r>
      <t xml:space="preserve">Balance    </t>
    </r>
    <r>
      <rPr>
        <b/>
        <sz val="8"/>
        <color rgb="FFFF0000"/>
        <rFont val="Arial"/>
        <family val="2"/>
      </rPr>
      <t>(see note)</t>
    </r>
  </si>
  <si>
    <t>Total Award</t>
  </si>
  <si>
    <t>Additional Award</t>
  </si>
  <si>
    <t>Proportional Award Percent</t>
  </si>
  <si>
    <t>Amount Less Base Award</t>
  </si>
  <si>
    <t>Base Award</t>
  </si>
  <si>
    <t>Division Recommend</t>
  </si>
  <si>
    <t>Applicant Request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</si>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</sst>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left" wrapText="1"/>
    </xf>
    <xf numFmtId="164" fontId="3" fillId="2" borderId="2" xfId="0" applyNumberFormat="1" applyFont="1" applyFill="1" applyBorder="1" applyAlignment="1">
      <alignment vertical="top"/>
    </xf>
    <xf numFmtId="2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164" fontId="4" fillId="0" borderId="3" xfId="0" applyNumberFormat="1" applyFont="1" applyBorder="1" applyAlignment="1">
      <alignment vertical="top"/>
    </xf>
    <xf numFmtId="2" fontId="4" fillId="3" borderId="3" xfId="0" applyNumberFormat="1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164" fontId="4" fillId="2" borderId="4" xfId="0" applyNumberFormat="1" applyFont="1" applyFill="1" applyBorder="1" applyAlignment="1">
      <alignment vertical="top"/>
    </xf>
    <xf numFmtId="2" fontId="4" fillId="2" borderId="4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2" fontId="4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/>
    </xf>
    <xf numFmtId="2" fontId="4" fillId="3" borderId="4" xfId="0" applyNumberFormat="1" applyFont="1" applyFill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/>
    <xf numFmtId="0" fontId="1" fillId="0" borderId="0" xfId="0" applyFont="1"/>
    <xf numFmtId="164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10</xdr:col>
      <xdr:colOff>657225</xdr:colOff>
      <xdr:row>18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F475FB-F569-49C1-B056-9B7931EAE2D6}"/>
            </a:ext>
          </a:extLst>
        </xdr:cNvPr>
        <xdr:cNvSpPr txBox="1"/>
      </xdr:nvSpPr>
      <xdr:spPr>
        <a:xfrm>
          <a:off x="647700" y="2714625"/>
          <a:ext cx="64770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NOTE: All law</a:t>
          </a:r>
          <a:r>
            <a:rPr lang="en-US" sz="1200" b="1" baseline="0"/>
            <a:t> enforcement awards are based on the formula as outlined in Section 4970.15.3(c) of the 2008 Grants and Cooperative Agreements Program Regulations (Rev. 1/19)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70C0-3F92-46AC-BB6E-E905303B744D}">
  <dimension ref="A1:L15"/>
  <sheetViews>
    <sheetView tabSelected="1" zoomScaleNormal="100" workbookViewId="0">
      <selection activeCell="H8" sqref="H8"/>
    </sheetView>
  </sheetViews>
  <sheetFormatPr defaultRowHeight="15" x14ac:dyDescent="0.25"/>
  <cols>
    <col min="1" max="1" width="5.140625" customWidth="1"/>
    <col min="2" max="2" width="26.5703125" customWidth="1"/>
    <col min="3" max="3" width="16" customWidth="1"/>
    <col min="4" max="4" width="12.42578125" bestFit="1" customWidth="1"/>
    <col min="5" max="5" width="8.7109375" style="1" bestFit="1" customWidth="1"/>
    <col min="6" max="6" width="10.85546875" style="1" customWidth="1"/>
    <col min="7" max="7" width="8.5703125" style="1" bestFit="1" customWidth="1"/>
    <col min="8" max="8" width="10.85546875" style="1" bestFit="1" customWidth="1"/>
    <col min="9" max="9" width="11.85546875" customWidth="1"/>
    <col min="10" max="10" width="8.7109375" style="1" bestFit="1" customWidth="1"/>
    <col min="11" max="11" width="9.7109375" style="1" bestFit="1" customWidth="1"/>
    <col min="12" max="12" width="10" style="1" customWidth="1"/>
  </cols>
  <sheetData>
    <row r="1" spans="1:12" s="30" customFormat="1" ht="34.5" x14ac:dyDescent="0.25">
      <c r="A1" s="33" t="s">
        <v>35</v>
      </c>
      <c r="B1" s="32" t="s">
        <v>34</v>
      </c>
      <c r="C1" s="32" t="s">
        <v>33</v>
      </c>
      <c r="D1" s="33" t="s">
        <v>32</v>
      </c>
      <c r="E1" s="31" t="s">
        <v>31</v>
      </c>
      <c r="F1" s="31" t="s">
        <v>30</v>
      </c>
      <c r="G1" s="31" t="s">
        <v>29</v>
      </c>
      <c r="H1" s="31" t="s">
        <v>28</v>
      </c>
      <c r="I1" s="32" t="s">
        <v>27</v>
      </c>
      <c r="J1" s="31" t="s">
        <v>26</v>
      </c>
      <c r="K1" s="31" t="s">
        <v>25</v>
      </c>
      <c r="L1" s="31" t="s">
        <v>24</v>
      </c>
    </row>
    <row r="2" spans="1:12" x14ac:dyDescent="0.25">
      <c r="A2" s="29"/>
      <c r="B2" s="28"/>
      <c r="C2" s="28"/>
      <c r="D2" s="27"/>
      <c r="E2" s="26"/>
      <c r="F2" s="26"/>
      <c r="G2" s="26"/>
      <c r="H2" s="26"/>
      <c r="I2" s="27"/>
      <c r="J2" s="26"/>
      <c r="K2" s="26"/>
      <c r="L2" s="25">
        <v>2160000</v>
      </c>
    </row>
    <row r="3" spans="1:12" x14ac:dyDescent="0.25">
      <c r="A3" s="24">
        <v>1</v>
      </c>
      <c r="B3" s="21" t="s">
        <v>23</v>
      </c>
      <c r="C3" s="21" t="s">
        <v>2</v>
      </c>
      <c r="D3" s="20" t="s">
        <v>22</v>
      </c>
      <c r="E3" s="18">
        <v>40555</v>
      </c>
      <c r="F3" s="18">
        <v>40555</v>
      </c>
      <c r="G3" s="18">
        <v>10000</v>
      </c>
      <c r="H3" s="18">
        <v>30555</v>
      </c>
      <c r="I3" s="19">
        <f>(L2-G14)/(F14-G14)*100</f>
        <v>101.96471075968931</v>
      </c>
      <c r="J3" s="18">
        <f t="shared" ref="J3:J13" si="0">(F3-G3)*I3/100</f>
        <v>31155.317372623067</v>
      </c>
      <c r="K3" s="18">
        <f t="shared" ref="K3:K13" si="1">SUM(G3+J3)</f>
        <v>41155.317372623067</v>
      </c>
      <c r="L3" s="18">
        <f t="shared" ref="L3:L13" si="2">SUM(L2-K3)</f>
        <v>2118844.6826273771</v>
      </c>
    </row>
    <row r="4" spans="1:12" x14ac:dyDescent="0.25">
      <c r="A4" s="17">
        <v>2</v>
      </c>
      <c r="B4" s="16" t="s">
        <v>21</v>
      </c>
      <c r="C4" s="16" t="s">
        <v>2</v>
      </c>
      <c r="D4" s="15" t="s">
        <v>20</v>
      </c>
      <c r="E4" s="13">
        <v>40601</v>
      </c>
      <c r="F4" s="13">
        <v>39701</v>
      </c>
      <c r="G4" s="13">
        <v>10000</v>
      </c>
      <c r="H4" s="13">
        <v>29701</v>
      </c>
      <c r="I4" s="14">
        <f>(L2-G14)/(F14-G14)*100</f>
        <v>101.96471075968931</v>
      </c>
      <c r="J4" s="13">
        <f t="shared" si="0"/>
        <v>30284.53874273532</v>
      </c>
      <c r="K4" s="13">
        <f t="shared" si="1"/>
        <v>40284.53874273532</v>
      </c>
      <c r="L4" s="13">
        <f t="shared" si="2"/>
        <v>2078560.1438846418</v>
      </c>
    </row>
    <row r="5" spans="1:12" x14ac:dyDescent="0.25">
      <c r="A5" s="24">
        <v>3</v>
      </c>
      <c r="B5" s="21" t="s">
        <v>19</v>
      </c>
      <c r="C5" s="21" t="s">
        <v>2</v>
      </c>
      <c r="D5" s="20" t="s">
        <v>18</v>
      </c>
      <c r="E5" s="18">
        <v>446617</v>
      </c>
      <c r="F5" s="18">
        <v>446617</v>
      </c>
      <c r="G5" s="18">
        <v>10000</v>
      </c>
      <c r="H5" s="18">
        <v>436617</v>
      </c>
      <c r="I5" s="19">
        <f>(L2-G14)/(F14-G14)*100</f>
        <v>101.96471075968931</v>
      </c>
      <c r="J5" s="18">
        <f t="shared" si="0"/>
        <v>445195.26117763267</v>
      </c>
      <c r="K5" s="18">
        <f t="shared" si="1"/>
        <v>455195.26117763267</v>
      </c>
      <c r="L5" s="18">
        <f t="shared" si="2"/>
        <v>1623364.8827070091</v>
      </c>
    </row>
    <row r="6" spans="1:12" x14ac:dyDescent="0.25">
      <c r="A6" s="17">
        <v>4</v>
      </c>
      <c r="B6" s="16" t="s">
        <v>17</v>
      </c>
      <c r="C6" s="16" t="s">
        <v>2</v>
      </c>
      <c r="D6" s="15" t="s">
        <v>16</v>
      </c>
      <c r="E6" s="13">
        <v>40602</v>
      </c>
      <c r="F6" s="13">
        <v>40602</v>
      </c>
      <c r="G6" s="13">
        <v>10000</v>
      </c>
      <c r="H6" s="13">
        <v>30602</v>
      </c>
      <c r="I6" s="14">
        <f>(L2-G14)/(F14-G14)*100</f>
        <v>101.96471075968931</v>
      </c>
      <c r="J6" s="13">
        <f t="shared" si="0"/>
        <v>31203.240786680122</v>
      </c>
      <c r="K6" s="13">
        <f t="shared" si="1"/>
        <v>41203.240786680122</v>
      </c>
      <c r="L6" s="13">
        <f t="shared" si="2"/>
        <v>1582161.6419203291</v>
      </c>
    </row>
    <row r="7" spans="1:12" x14ac:dyDescent="0.25">
      <c r="A7" s="24">
        <v>5</v>
      </c>
      <c r="B7" s="21" t="s">
        <v>15</v>
      </c>
      <c r="C7" s="21" t="s">
        <v>2</v>
      </c>
      <c r="D7" s="20" t="s">
        <v>14</v>
      </c>
      <c r="E7" s="18">
        <v>41102</v>
      </c>
      <c r="F7" s="18">
        <v>41102</v>
      </c>
      <c r="G7" s="18">
        <v>10000</v>
      </c>
      <c r="H7" s="18">
        <v>31102</v>
      </c>
      <c r="I7" s="23">
        <f>(L2-G14)/(F14-G14)*100</f>
        <v>101.96471075968931</v>
      </c>
      <c r="J7" s="18">
        <f t="shared" si="0"/>
        <v>31713.06434047857</v>
      </c>
      <c r="K7" s="18">
        <f t="shared" si="1"/>
        <v>41713.064340478566</v>
      </c>
      <c r="L7" s="18">
        <f t="shared" si="2"/>
        <v>1540448.5775798506</v>
      </c>
    </row>
    <row r="8" spans="1:12" x14ac:dyDescent="0.25">
      <c r="A8" s="17">
        <v>6</v>
      </c>
      <c r="B8" s="16" t="s">
        <v>13</v>
      </c>
      <c r="C8" s="16" t="s">
        <v>2</v>
      </c>
      <c r="D8" s="15" t="s">
        <v>12</v>
      </c>
      <c r="E8" s="13">
        <v>492080</v>
      </c>
      <c r="F8" s="13">
        <v>492080</v>
      </c>
      <c r="G8" s="13">
        <v>10000</v>
      </c>
      <c r="H8" s="13">
        <v>482080</v>
      </c>
      <c r="I8" s="14">
        <f>(L2-G14)/(F14-G14)*100</f>
        <v>101.96471075968931</v>
      </c>
      <c r="J8" s="13">
        <f t="shared" si="0"/>
        <v>491551.47763031023</v>
      </c>
      <c r="K8" s="13">
        <f t="shared" si="1"/>
        <v>501551.47763031023</v>
      </c>
      <c r="L8" s="13">
        <f t="shared" si="2"/>
        <v>1038897.0999495403</v>
      </c>
    </row>
    <row r="9" spans="1:12" x14ac:dyDescent="0.25">
      <c r="A9" s="22">
        <v>7</v>
      </c>
      <c r="B9" s="21" t="s">
        <v>11</v>
      </c>
      <c r="C9" s="21" t="s">
        <v>2</v>
      </c>
      <c r="D9" s="20" t="s">
        <v>10</v>
      </c>
      <c r="E9" s="18">
        <v>160720</v>
      </c>
      <c r="F9" s="18">
        <v>160720</v>
      </c>
      <c r="G9" s="18">
        <v>10000</v>
      </c>
      <c r="H9" s="18">
        <v>150720</v>
      </c>
      <c r="I9" s="23">
        <f>(L2-G14)/(F14-G14)*100</f>
        <v>101.96471075968931</v>
      </c>
      <c r="J9" s="18">
        <f t="shared" si="0"/>
        <v>153681.21205700372</v>
      </c>
      <c r="K9" s="18">
        <f t="shared" si="1"/>
        <v>163681.21205700372</v>
      </c>
      <c r="L9" s="18">
        <f t="shared" si="2"/>
        <v>875215.88789253659</v>
      </c>
    </row>
    <row r="10" spans="1:12" ht="22.5" x14ac:dyDescent="0.25">
      <c r="A10" s="17">
        <v>8</v>
      </c>
      <c r="B10" s="16" t="s">
        <v>9</v>
      </c>
      <c r="C10" s="16" t="s">
        <v>2</v>
      </c>
      <c r="D10" s="15" t="s">
        <v>8</v>
      </c>
      <c r="E10" s="13">
        <v>365414</v>
      </c>
      <c r="F10" s="13">
        <v>365414</v>
      </c>
      <c r="G10" s="13">
        <v>10000</v>
      </c>
      <c r="H10" s="13">
        <v>355414</v>
      </c>
      <c r="I10" s="14">
        <f>(L2-G14)/(F14-G14)*100</f>
        <v>101.96471075968931</v>
      </c>
      <c r="J10" s="13">
        <f t="shared" si="0"/>
        <v>362396.85709944216</v>
      </c>
      <c r="K10" s="13">
        <f t="shared" si="1"/>
        <v>372396.85709944216</v>
      </c>
      <c r="L10" s="13">
        <f t="shared" si="2"/>
        <v>502819.03079309443</v>
      </c>
    </row>
    <row r="11" spans="1:12" x14ac:dyDescent="0.25">
      <c r="A11" s="22">
        <v>9</v>
      </c>
      <c r="B11" s="21" t="s">
        <v>7</v>
      </c>
      <c r="C11" s="21" t="s">
        <v>2</v>
      </c>
      <c r="D11" s="20" t="s">
        <v>6</v>
      </c>
      <c r="E11" s="18">
        <v>89323</v>
      </c>
      <c r="F11" s="18">
        <v>88161.5</v>
      </c>
      <c r="G11" s="18">
        <v>10000</v>
      </c>
      <c r="H11" s="18">
        <v>78161.5</v>
      </c>
      <c r="I11" s="19">
        <f>(L2-G14)/(F14-G14)*100</f>
        <v>101.96471075968931</v>
      </c>
      <c r="J11" s="18">
        <f t="shared" si="0"/>
        <v>79697.147400434551</v>
      </c>
      <c r="K11" s="18">
        <f t="shared" si="1"/>
        <v>89697.147400434551</v>
      </c>
      <c r="L11" s="18">
        <f t="shared" si="2"/>
        <v>413121.88339265989</v>
      </c>
    </row>
    <row r="12" spans="1:12" x14ac:dyDescent="0.25">
      <c r="A12" s="17">
        <v>10</v>
      </c>
      <c r="B12" s="16" t="s">
        <v>5</v>
      </c>
      <c r="C12" s="16" t="s">
        <v>2</v>
      </c>
      <c r="D12" s="15" t="s">
        <v>4</v>
      </c>
      <c r="E12" s="13">
        <v>365409.5</v>
      </c>
      <c r="F12" s="13">
        <v>365395</v>
      </c>
      <c r="G12" s="13">
        <v>10000</v>
      </c>
      <c r="H12" s="13">
        <v>355395</v>
      </c>
      <c r="I12" s="14">
        <f>(L2-G14)/(F14-G14)*100</f>
        <v>101.96471075968931</v>
      </c>
      <c r="J12" s="13">
        <f t="shared" si="0"/>
        <v>362377.48380439781</v>
      </c>
      <c r="K12" s="13">
        <f t="shared" si="1"/>
        <v>372377.48380439781</v>
      </c>
      <c r="L12" s="13">
        <f t="shared" si="2"/>
        <v>40744.39958826208</v>
      </c>
    </row>
    <row r="13" spans="1:12" ht="15.75" thickBot="1" x14ac:dyDescent="0.3">
      <c r="A13" s="12">
        <v>11</v>
      </c>
      <c r="B13" s="11" t="s">
        <v>3</v>
      </c>
      <c r="C13" s="11" t="s">
        <v>2</v>
      </c>
      <c r="D13" s="10" t="s">
        <v>1</v>
      </c>
      <c r="E13" s="8">
        <v>40602</v>
      </c>
      <c r="F13" s="8">
        <v>40152</v>
      </c>
      <c r="G13" s="8">
        <v>10000</v>
      </c>
      <c r="H13" s="8">
        <v>30152</v>
      </c>
      <c r="I13" s="9">
        <f>(L2-G14)/(F14-G14)*100</f>
        <v>101.96471075968931</v>
      </c>
      <c r="J13" s="8">
        <f t="shared" si="0"/>
        <v>30744.39958826152</v>
      </c>
      <c r="K13" s="8">
        <f t="shared" si="1"/>
        <v>40744.39958826152</v>
      </c>
      <c r="L13" s="8">
        <f t="shared" si="2"/>
        <v>5.6024873629212379E-10</v>
      </c>
    </row>
    <row r="14" spans="1:12" ht="12.75" customHeight="1" x14ac:dyDescent="0.25">
      <c r="A14" s="7"/>
      <c r="B14" s="6"/>
      <c r="C14" s="6"/>
      <c r="D14" s="5" t="s">
        <v>0</v>
      </c>
      <c r="E14" s="3">
        <f>SUM(E3:E13)</f>
        <v>2123025.5</v>
      </c>
      <c r="F14" s="3">
        <f>SUM(F3:F13)</f>
        <v>2120499.5</v>
      </c>
      <c r="G14" s="3">
        <f>SUM(G3:G13)</f>
        <v>110000</v>
      </c>
      <c r="H14" s="3">
        <f>SUM(H3:H13)</f>
        <v>2010499.5</v>
      </c>
      <c r="I14" s="4"/>
      <c r="J14" s="3">
        <f>SUM(J3:J13)</f>
        <v>2049999.9999999998</v>
      </c>
      <c r="K14" s="3">
        <f>SUM(K3:K13)</f>
        <v>2160000</v>
      </c>
      <c r="L14" s="3">
        <f>SUM(L13)</f>
        <v>5.6024873629212379E-10</v>
      </c>
    </row>
    <row r="15" spans="1:12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printOptions horizontalCentered="1"/>
  <pageMargins left="0.25" right="0.25" top="1" bottom="1" header="0.25" footer="0.5"/>
  <pageSetup scale="90" orientation="landscape" verticalDpi="0" r:id="rId1"/>
  <headerFooter>
    <oddHeader>&amp;C&amp;"-,Bold"Final Awards
2019/2020 Grants and Coorpative Agreements
Law Enforcement Projects (BLM)</oddHead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BLM Law Enforcement</vt:lpstr>
      <vt:lpstr>'BLM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Ibarra, Martha@Parks</cp:lastModifiedBy>
  <dcterms:created xsi:type="dcterms:W3CDTF">2020-09-23T22:20:05Z</dcterms:created>
  <dcterms:modified xsi:type="dcterms:W3CDTF">2020-09-24T15:32:09Z</dcterms:modified>
</cp:coreProperties>
</file>